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64" activeTab="1"/>
  </bookViews>
  <sheets>
    <sheet name="#23" sheetId="1" r:id="rId1"/>
    <sheet name="#24" sheetId="2" r:id="rId2"/>
  </sheets>
  <definedNames/>
  <calcPr fullCalcOnLoad="1"/>
</workbook>
</file>

<file path=xl/sharedStrings.xml><?xml version="1.0" encoding="utf-8"?>
<sst xmlns="http://schemas.openxmlformats.org/spreadsheetml/2006/main" count="104" uniqueCount="41">
  <si>
    <t>Sales</t>
  </si>
  <si>
    <t>Costs</t>
  </si>
  <si>
    <t>EBIT</t>
  </si>
  <si>
    <t>EBT</t>
  </si>
  <si>
    <t>Taxes</t>
  </si>
  <si>
    <t>Current assets</t>
  </si>
  <si>
    <t>Net fixed assets</t>
  </si>
  <si>
    <t>Current liabilities</t>
  </si>
  <si>
    <t>Long-term debt</t>
  </si>
  <si>
    <t>Net income</t>
  </si>
  <si>
    <t>Dividends</t>
  </si>
  <si>
    <t>Addition to retained earnings</t>
  </si>
  <si>
    <t xml:space="preserve">Cash flow to stockholders = Dividends - Net new equity = </t>
  </si>
  <si>
    <t>Cash</t>
  </si>
  <si>
    <t>Accounts receivable</t>
  </si>
  <si>
    <t>Inventory</t>
  </si>
  <si>
    <t>Accounts payable</t>
  </si>
  <si>
    <t>Notes payable</t>
  </si>
  <si>
    <t>Total assets</t>
  </si>
  <si>
    <t>Other expenses</t>
  </si>
  <si>
    <t>Tax rate</t>
  </si>
  <si>
    <t>Interest</t>
  </si>
  <si>
    <t>Cost of goods sold</t>
  </si>
  <si>
    <t>Depreciation</t>
  </si>
  <si>
    <t>Short-term notes payable</t>
  </si>
  <si>
    <t>Owners' equity</t>
  </si>
  <si>
    <t>Total liab. &amp; equity</t>
  </si>
  <si>
    <t>Cash flow from assets = OCF - Change in NWC - Net capital spending =</t>
  </si>
  <si>
    <t>Cash flow to creditors = Interest - Net new long-term debt =</t>
  </si>
  <si>
    <t>Balance sheet as of Dec. 31, 2005</t>
  </si>
  <si>
    <t>2005 Income Statement</t>
  </si>
  <si>
    <t xml:space="preserve">Net capital spending = 2006 NFA - 2005 NFA + Depreciation = </t>
  </si>
  <si>
    <t>Balance sheet as of Dec. 31, 2006</t>
  </si>
  <si>
    <t>2006 Income Statement</t>
  </si>
  <si>
    <t>Change in NWC = 2006 NWC - 2005 NWC =</t>
  </si>
  <si>
    <t>Net new long-term debt = 2006 long-term debt - 2005 long-term debt =</t>
  </si>
  <si>
    <t>Net new equity = 2006 OE - 2005 OE - 2006 Addition to retained earnings =</t>
  </si>
  <si>
    <t>მოცემული ინფორმაცია</t>
  </si>
  <si>
    <t>ამოხსნა:</t>
  </si>
  <si>
    <t>წინა ამოცანიდან:</t>
  </si>
  <si>
    <t>Operating cash flow (OCF) = EBIT + Depreciation - Taxes =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</si>
</sst>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%"/>
    <numFmt numFmtId="171" formatCode="#,##0.0"/>
    <numFmt numFmtId="172" formatCode="&quot;$&quot;#,##0.0_);\(&quot;$&quot;#,##0.0\)"/>
    <numFmt numFmtId="173" formatCode="_(&quot;$&quot;* #,##0.0000_);_(&quot;$&quot;* \(#,##0.0000\);_(&quot;$&quot;* &quot;-&quot;??_);_(@_)"/>
    <numFmt numFmtId="174" formatCode="_(* #,##0.0_);_(* \(#,##0.0\);_(* &quot;-&quot;_);_(@_)"/>
    <numFmt numFmtId="175" formatCode="_(* #,##0.00_);_(* \(#,##0.00\);_(* &quot;-&quot;_);_(@_)"/>
    <numFmt numFmtId="176" formatCode="&quot;$&quot;#,##0;[Red]&quot;$&quot;#,##0"/>
    <numFmt numFmtId="177" formatCode="&quot;$&quot;#,##0.00"/>
    <numFmt numFmtId="178" formatCode="&quot;$&quot;#,##0"/>
  </numFmts>
  <fonts count="4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6" fontId="3" fillId="33" borderId="0" xfId="44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 quotePrefix="1">
      <alignment/>
    </xf>
    <xf numFmtId="166" fontId="1" fillId="33" borderId="0" xfId="44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1" fontId="3" fillId="33" borderId="0" xfId="44" applyNumberFormat="1" applyFont="1" applyFill="1" applyBorder="1" applyAlignment="1">
      <alignment/>
    </xf>
    <xf numFmtId="166" fontId="4" fillId="33" borderId="0" xfId="44" applyNumberFormat="1" applyFont="1" applyFill="1" applyBorder="1" applyAlignment="1">
      <alignment/>
    </xf>
    <xf numFmtId="37" fontId="7" fillId="33" borderId="0" xfId="0" applyNumberFormat="1" applyFont="1" applyFill="1" applyBorder="1" applyAlignment="1">
      <alignment/>
    </xf>
    <xf numFmtId="166" fontId="7" fillId="33" borderId="0" xfId="44" applyNumberFormat="1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6" fontId="7" fillId="33" borderId="0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37" fontId="3" fillId="34" borderId="0" xfId="0" applyNumberFormat="1" applyFont="1" applyFill="1" applyBorder="1" applyAlignment="1">
      <alignment/>
    </xf>
    <xf numFmtId="37" fontId="3" fillId="34" borderId="0" xfId="44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42" fontId="3" fillId="34" borderId="0" xfId="0" applyNumberFormat="1" applyFont="1" applyFill="1" applyBorder="1" applyAlignment="1">
      <alignment/>
    </xf>
    <xf numFmtId="168" fontId="3" fillId="34" borderId="0" xfId="0" applyNumberFormat="1" applyFont="1" applyFill="1" applyBorder="1" applyAlignment="1">
      <alignment/>
    </xf>
    <xf numFmtId="9" fontId="3" fillId="34" borderId="0" xfId="59" applyFont="1" applyFill="1" applyBorder="1" applyAlignment="1">
      <alignment/>
    </xf>
    <xf numFmtId="5" fontId="3" fillId="34" borderId="0" xfId="59" applyNumberFormat="1" applyFon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4" fontId="5" fillId="33" borderId="18" xfId="44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Border="1" applyAlignment="1">
      <alignment/>
    </xf>
    <xf numFmtId="166" fontId="7" fillId="33" borderId="19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5" fontId="6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4" fontId="5" fillId="0" borderId="0" xfId="44" applyFont="1" applyFill="1" applyBorder="1" applyAlignment="1">
      <alignment/>
    </xf>
    <xf numFmtId="37" fontId="3" fillId="34" borderId="0" xfId="59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/>
    </xf>
    <xf numFmtId="168" fontId="1" fillId="33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166" fontId="6" fillId="33" borderId="0" xfId="44" applyNumberFormat="1" applyFont="1" applyFill="1" applyBorder="1" applyAlignment="1">
      <alignment/>
    </xf>
    <xf numFmtId="166" fontId="7" fillId="33" borderId="2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Continuous"/>
    </xf>
    <xf numFmtId="166" fontId="3" fillId="33" borderId="12" xfId="44" applyNumberFormat="1" applyFont="1" applyFill="1" applyBorder="1" applyAlignment="1">
      <alignment/>
    </xf>
    <xf numFmtId="41" fontId="3" fillId="33" borderId="12" xfId="44" applyNumberFormat="1" applyFont="1" applyFill="1" applyBorder="1" applyAlignment="1">
      <alignment/>
    </xf>
    <xf numFmtId="166" fontId="4" fillId="33" borderId="12" xfId="44" applyNumberFormat="1" applyFont="1" applyFill="1" applyBorder="1" applyAlignment="1">
      <alignment/>
    </xf>
    <xf numFmtId="166" fontId="1" fillId="33" borderId="12" xfId="44" applyNumberFormat="1" applyFont="1" applyFill="1" applyBorder="1" applyAlignment="1">
      <alignment/>
    </xf>
    <xf numFmtId="166" fontId="1" fillId="33" borderId="12" xfId="0" applyNumberFormat="1" applyFont="1" applyFill="1" applyBorder="1" applyAlignment="1">
      <alignment horizontal="left"/>
    </xf>
    <xf numFmtId="37" fontId="7" fillId="33" borderId="21" xfId="0" applyNumberFormat="1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1" fontId="1" fillId="33" borderId="0" xfId="0" applyNumberFormat="1" applyFont="1" applyFill="1" applyBorder="1" applyAlignment="1">
      <alignment/>
    </xf>
    <xf numFmtId="166" fontId="1" fillId="0" borderId="0" xfId="44" applyNumberFormat="1" applyFont="1" applyFill="1" applyBorder="1" applyAlignment="1">
      <alignment/>
    </xf>
    <xf numFmtId="44" fontId="1" fillId="33" borderId="0" xfId="44" applyFont="1" applyFill="1" applyBorder="1" applyAlignment="1">
      <alignment horizontal="left"/>
    </xf>
    <xf numFmtId="39" fontId="7" fillId="33" borderId="0" xfId="0" applyNumberFormat="1" applyFont="1" applyFill="1" applyBorder="1" applyAlignment="1">
      <alignment/>
    </xf>
    <xf numFmtId="44" fontId="3" fillId="33" borderId="0" xfId="44" applyNumberFormat="1" applyFont="1" applyFill="1" applyBorder="1" applyAlignment="1">
      <alignment/>
    </xf>
    <xf numFmtId="175" fontId="3" fillId="33" borderId="0" xfId="44" applyNumberFormat="1" applyFont="1" applyFill="1" applyBorder="1" applyAlignment="1">
      <alignment/>
    </xf>
    <xf numFmtId="44" fontId="7" fillId="33" borderId="0" xfId="44" applyNumberFormat="1" applyFont="1" applyFill="1" applyBorder="1" applyAlignment="1">
      <alignment/>
    </xf>
    <xf numFmtId="43" fontId="7" fillId="33" borderId="21" xfId="0" applyNumberFormat="1" applyFont="1" applyFill="1" applyBorder="1" applyAlignment="1">
      <alignment horizontal="left"/>
    </xf>
    <xf numFmtId="44" fontId="7" fillId="33" borderId="19" xfId="44" applyFont="1" applyFill="1" applyBorder="1" applyAlignment="1">
      <alignment/>
    </xf>
    <xf numFmtId="0" fontId="8" fillId="34" borderId="0" xfId="0" applyFont="1" applyFill="1" applyBorder="1" applyAlignment="1">
      <alignment/>
    </xf>
    <xf numFmtId="37" fontId="6" fillId="33" borderId="10" xfId="0" applyNumberFormat="1" applyFont="1" applyFill="1" applyBorder="1" applyAlignment="1">
      <alignment/>
    </xf>
    <xf numFmtId="44" fontId="5" fillId="33" borderId="16" xfId="44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66" fontId="3" fillId="0" borderId="0" xfId="44" applyNumberFormat="1" applyFont="1" applyFill="1" applyBorder="1" applyAlignment="1">
      <alignment/>
    </xf>
    <xf numFmtId="41" fontId="3" fillId="0" borderId="0" xfId="44" applyNumberFormat="1" applyFont="1" applyFill="1" applyBorder="1" applyAlignment="1">
      <alignment/>
    </xf>
    <xf numFmtId="166" fontId="4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44" fontId="3" fillId="0" borderId="0" xfId="44" applyNumberFormat="1" applyFont="1" applyFill="1" applyBorder="1" applyAlignment="1">
      <alignment/>
    </xf>
    <xf numFmtId="175" fontId="3" fillId="0" borderId="0" xfId="44" applyNumberFormat="1" applyFont="1" applyFill="1" applyBorder="1" applyAlignment="1">
      <alignment/>
    </xf>
    <xf numFmtId="39" fontId="6" fillId="0" borderId="0" xfId="44" applyNumberFormat="1" applyFont="1" applyFill="1" applyBorder="1" applyAlignment="1">
      <alignment horizontal="right"/>
    </xf>
    <xf numFmtId="44" fontId="7" fillId="0" borderId="0" xfId="44" applyNumberFormat="1" applyFont="1" applyFill="1" applyBorder="1" applyAlignment="1">
      <alignment/>
    </xf>
    <xf numFmtId="39" fontId="6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3" fontId="7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44" fontId="7" fillId="0" borderId="0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46" fontId="1" fillId="33" borderId="0" xfId="0" applyNumberFormat="1" applyFont="1" applyFill="1" applyBorder="1" applyAlignment="1">
      <alignment/>
    </xf>
    <xf numFmtId="39" fontId="7" fillId="33" borderId="0" xfId="44" applyNumberFormat="1" applyFont="1" applyFill="1" applyBorder="1" applyAlignment="1">
      <alignment/>
    </xf>
    <xf numFmtId="44" fontId="5" fillId="33" borderId="18" xfId="44" applyNumberFormat="1" applyFont="1" applyFill="1" applyBorder="1" applyAlignment="1">
      <alignment/>
    </xf>
    <xf numFmtId="166" fontId="7" fillId="34" borderId="0" xfId="44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42" fontId="7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37" fontId="7" fillId="34" borderId="0" xfId="0" applyNumberFormat="1" applyFont="1" applyFill="1" applyBorder="1" applyAlignment="1">
      <alignment/>
    </xf>
    <xf numFmtId="9" fontId="7" fillId="34" borderId="0" xfId="59" applyFont="1" applyFill="1" applyBorder="1" applyAlignment="1">
      <alignment/>
    </xf>
    <xf numFmtId="9" fontId="7" fillId="34" borderId="0" xfId="0" applyNumberFormat="1" applyFont="1" applyFill="1" applyBorder="1" applyAlignment="1">
      <alignment/>
    </xf>
    <xf numFmtId="168" fontId="3" fillId="33" borderId="21" xfId="0" applyNumberFormat="1" applyFont="1" applyFill="1" applyBorder="1" applyAlignment="1">
      <alignment/>
    </xf>
    <xf numFmtId="37" fontId="3" fillId="33" borderId="21" xfId="0" applyNumberFormat="1" applyFont="1" applyFill="1" applyBorder="1" applyAlignment="1">
      <alignment/>
    </xf>
    <xf numFmtId="39" fontId="3" fillId="33" borderId="21" xfId="44" applyNumberFormat="1" applyFont="1" applyFill="1" applyBorder="1" applyAlignment="1">
      <alignment horizontal="right"/>
    </xf>
    <xf numFmtId="39" fontId="3" fillId="33" borderId="21" xfId="44" applyNumberFormat="1" applyFont="1" applyFill="1" applyBorder="1" applyAlignment="1">
      <alignment/>
    </xf>
    <xf numFmtId="44" fontId="3" fillId="33" borderId="0" xfId="44" applyFont="1" applyFill="1" applyBorder="1" applyAlignment="1">
      <alignment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2"/>
  <sheetViews>
    <sheetView zoomScalePageLayoutView="0" workbookViewId="0" topLeftCell="A32">
      <selection activeCell="K32" sqref="K32"/>
    </sheetView>
  </sheetViews>
  <sheetFormatPr defaultColWidth="9.140625" defaultRowHeight="12.75"/>
  <cols>
    <col min="1" max="1" width="12.00390625" style="0" customWidth="1"/>
    <col min="2" max="2" width="3.140625" style="0" customWidth="1"/>
    <col min="3" max="3" width="27.8515625" style="0" customWidth="1"/>
    <col min="4" max="4" width="14.8515625" style="0" customWidth="1"/>
    <col min="5" max="5" width="3.140625" style="0" customWidth="1"/>
    <col min="6" max="6" width="9.7109375" style="0" bestFit="1" customWidth="1"/>
    <col min="7" max="7" width="3.140625" style="0" customWidth="1"/>
    <col min="8" max="8" width="19.28125" style="0" customWidth="1"/>
    <col min="9" max="9" width="11.00390625" style="0" bestFit="1" customWidth="1"/>
    <col min="10" max="10" width="3.140625" style="0" customWidth="1"/>
    <col min="11" max="11" width="7.8515625" style="0" customWidth="1"/>
    <col min="12" max="12" width="11.00390625" style="0" bestFit="1" customWidth="1"/>
    <col min="13" max="13" width="3.140625" style="0" customWidth="1"/>
  </cols>
  <sheetData>
    <row r="2" spans="3:7" ht="15">
      <c r="C2" s="2" t="s">
        <v>37</v>
      </c>
      <c r="D2" s="1"/>
      <c r="E2" s="1"/>
      <c r="F2" s="1"/>
      <c r="G2" s="1"/>
    </row>
    <row r="3" spans="3:7" ht="15.75" thickBot="1">
      <c r="C3" s="48"/>
      <c r="D3" s="24"/>
      <c r="E3" s="1"/>
      <c r="F3" s="1"/>
      <c r="G3" s="1"/>
    </row>
    <row r="4" spans="2:7" ht="15">
      <c r="B4" s="27"/>
      <c r="C4" s="76"/>
      <c r="D4" s="75"/>
      <c r="E4" s="75"/>
      <c r="F4" s="75"/>
      <c r="G4" s="30"/>
    </row>
    <row r="5" spans="2:7" ht="15">
      <c r="B5" s="31"/>
      <c r="C5" s="28"/>
      <c r="D5" s="111">
        <v>2005</v>
      </c>
      <c r="E5" s="110"/>
      <c r="F5" s="111">
        <v>2006</v>
      </c>
      <c r="G5" s="50"/>
    </row>
    <row r="6" spans="2:7" ht="15">
      <c r="B6" s="31"/>
      <c r="C6" s="29" t="s">
        <v>0</v>
      </c>
      <c r="D6" s="37">
        <v>4018</v>
      </c>
      <c r="E6" s="86"/>
      <c r="F6" s="37">
        <v>4312</v>
      </c>
      <c r="G6" s="50"/>
    </row>
    <row r="7" spans="2:7" ht="15">
      <c r="B7" s="31"/>
      <c r="C7" s="29" t="s">
        <v>23</v>
      </c>
      <c r="D7" s="32">
        <v>577</v>
      </c>
      <c r="E7" s="86"/>
      <c r="F7" s="32">
        <v>578</v>
      </c>
      <c r="G7" s="50"/>
    </row>
    <row r="8" spans="2:7" ht="15">
      <c r="B8" s="31"/>
      <c r="C8" s="29" t="s">
        <v>22</v>
      </c>
      <c r="D8" s="32">
        <v>1382</v>
      </c>
      <c r="E8" s="86"/>
      <c r="F8" s="32">
        <v>1569</v>
      </c>
      <c r="G8" s="50"/>
    </row>
    <row r="9" spans="2:7" ht="15">
      <c r="B9" s="31"/>
      <c r="C9" s="29" t="s">
        <v>19</v>
      </c>
      <c r="D9" s="32">
        <v>328</v>
      </c>
      <c r="E9" s="86"/>
      <c r="F9" s="32">
        <v>274</v>
      </c>
      <c r="G9" s="50"/>
    </row>
    <row r="10" spans="2:7" ht="15">
      <c r="B10" s="31"/>
      <c r="C10" s="29" t="s">
        <v>21</v>
      </c>
      <c r="D10" s="58">
        <v>269</v>
      </c>
      <c r="E10" s="86"/>
      <c r="F10" s="32">
        <v>309</v>
      </c>
      <c r="G10" s="50"/>
    </row>
    <row r="11" spans="2:7" ht="15">
      <c r="B11" s="31"/>
      <c r="C11" s="29" t="s">
        <v>13</v>
      </c>
      <c r="D11" s="58">
        <v>2107</v>
      </c>
      <c r="E11" s="86"/>
      <c r="F11" s="32">
        <v>2155</v>
      </c>
      <c r="G11" s="50"/>
    </row>
    <row r="12" spans="2:7" ht="15">
      <c r="B12" s="31"/>
      <c r="C12" s="29" t="s">
        <v>14</v>
      </c>
      <c r="D12" s="33">
        <v>2789</v>
      </c>
      <c r="E12" s="86"/>
      <c r="F12" s="32">
        <v>3142</v>
      </c>
      <c r="G12" s="50"/>
    </row>
    <row r="13" spans="2:7" ht="15">
      <c r="B13" s="31"/>
      <c r="C13" s="29" t="s">
        <v>24</v>
      </c>
      <c r="D13" s="58">
        <v>407</v>
      </c>
      <c r="E13" s="86"/>
      <c r="F13" s="32">
        <v>382</v>
      </c>
      <c r="G13" s="50"/>
    </row>
    <row r="14" spans="2:7" ht="15">
      <c r="B14" s="31"/>
      <c r="C14" s="29" t="s">
        <v>8</v>
      </c>
      <c r="D14" s="58">
        <v>7056</v>
      </c>
      <c r="E14" s="86"/>
      <c r="F14" s="32">
        <v>8232</v>
      </c>
      <c r="G14" s="50"/>
    </row>
    <row r="15" spans="2:7" ht="15">
      <c r="B15" s="31"/>
      <c r="C15" s="29" t="s">
        <v>6</v>
      </c>
      <c r="D15" s="58">
        <v>17669</v>
      </c>
      <c r="E15" s="86"/>
      <c r="F15" s="32">
        <v>18091</v>
      </c>
      <c r="G15" s="50"/>
    </row>
    <row r="16" spans="2:7" ht="15">
      <c r="B16" s="31"/>
      <c r="C16" s="29" t="s">
        <v>16</v>
      </c>
      <c r="D16" s="58">
        <v>2213</v>
      </c>
      <c r="E16" s="86"/>
      <c r="F16" s="32">
        <v>2146</v>
      </c>
      <c r="G16" s="50"/>
    </row>
    <row r="17" spans="2:7" ht="15">
      <c r="B17" s="31"/>
      <c r="C17" s="29" t="s">
        <v>15</v>
      </c>
      <c r="D17" s="58">
        <v>4959</v>
      </c>
      <c r="E17" s="86"/>
      <c r="F17" s="32">
        <v>5096</v>
      </c>
      <c r="G17" s="50"/>
    </row>
    <row r="18" spans="2:7" ht="15">
      <c r="B18" s="31"/>
      <c r="C18" s="29" t="s">
        <v>10</v>
      </c>
      <c r="D18" s="58">
        <v>490</v>
      </c>
      <c r="E18" s="86"/>
      <c r="F18" s="32">
        <v>539</v>
      </c>
      <c r="G18" s="50"/>
    </row>
    <row r="19" spans="2:7" ht="15">
      <c r="B19" s="31"/>
      <c r="C19" s="29"/>
      <c r="D19" s="40"/>
      <c r="E19" s="86"/>
      <c r="F19" s="38"/>
      <c r="G19" s="50"/>
    </row>
    <row r="20" spans="2:7" ht="15">
      <c r="B20" s="31"/>
      <c r="C20" s="29" t="s">
        <v>20</v>
      </c>
      <c r="D20" s="39">
        <v>0.34</v>
      </c>
      <c r="E20" s="86"/>
      <c r="F20" s="39">
        <v>0.34</v>
      </c>
      <c r="G20" s="50"/>
    </row>
    <row r="21" spans="2:7" ht="15.75" thickBot="1">
      <c r="B21" s="34"/>
      <c r="C21" s="35"/>
      <c r="D21" s="35"/>
      <c r="E21" s="35"/>
      <c r="F21" s="35"/>
      <c r="G21" s="36"/>
    </row>
    <row r="22" spans="3:7" ht="15">
      <c r="C22" s="1"/>
      <c r="D22" s="1"/>
      <c r="E22" s="1"/>
      <c r="F22" s="1"/>
      <c r="G22" s="1"/>
    </row>
    <row r="23" spans="3:7" ht="15">
      <c r="C23" s="2" t="s">
        <v>38</v>
      </c>
      <c r="D23" s="1"/>
      <c r="E23" s="1"/>
      <c r="F23" s="1"/>
      <c r="G23" s="1"/>
    </row>
    <row r="24" spans="2:11" ht="15.75" thickBot="1">
      <c r="B24" s="25"/>
      <c r="C24" s="25"/>
      <c r="D24" s="25"/>
      <c r="E24" s="25"/>
      <c r="F24" s="51"/>
      <c r="G24" s="54"/>
      <c r="H24" s="55"/>
      <c r="I24" s="52"/>
      <c r="J24" s="51"/>
      <c r="K24" s="51"/>
    </row>
    <row r="25" spans="2:11" ht="15">
      <c r="B25" s="64"/>
      <c r="C25" s="3"/>
      <c r="D25" s="3"/>
      <c r="E25" s="3"/>
      <c r="F25" s="3"/>
      <c r="G25" s="3"/>
      <c r="H25" s="3"/>
      <c r="I25" s="87"/>
      <c r="J25" s="89"/>
      <c r="K25" s="51"/>
    </row>
    <row r="26" spans="1:42" ht="15.75" thickBot="1">
      <c r="A26" s="1"/>
      <c r="B26" s="8"/>
      <c r="C26" s="122" t="s">
        <v>29</v>
      </c>
      <c r="D26" s="122"/>
      <c r="E26" s="122"/>
      <c r="F26" s="122"/>
      <c r="G26" s="122"/>
      <c r="H26" s="122"/>
      <c r="I26" s="122"/>
      <c r="J26" s="5"/>
      <c r="K26" s="55"/>
      <c r="L26" s="55"/>
      <c r="M26" s="5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.75">
      <c r="A27" s="1"/>
      <c r="B27" s="8"/>
      <c r="C27" s="13" t="s">
        <v>13</v>
      </c>
      <c r="D27" s="6">
        <f>D11</f>
        <v>2107</v>
      </c>
      <c r="E27" s="6"/>
      <c r="F27" s="7"/>
      <c r="G27" s="9"/>
      <c r="H27" s="12" t="s">
        <v>16</v>
      </c>
      <c r="I27" s="6">
        <f>D16</f>
        <v>2213</v>
      </c>
      <c r="J27" s="5"/>
      <c r="K27" s="55"/>
      <c r="L27" s="53"/>
      <c r="M27" s="5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.75" customHeight="1">
      <c r="A28" s="1"/>
      <c r="B28" s="8"/>
      <c r="C28" s="7" t="s">
        <v>14</v>
      </c>
      <c r="D28" s="18">
        <f>D12</f>
        <v>2789</v>
      </c>
      <c r="E28" s="18"/>
      <c r="F28" s="7"/>
      <c r="G28" s="9"/>
      <c r="H28" s="77" t="s">
        <v>17</v>
      </c>
      <c r="I28" s="118">
        <f>D13</f>
        <v>407</v>
      </c>
      <c r="J28" s="5"/>
      <c r="K28" s="55"/>
      <c r="L28" s="55"/>
      <c r="M28" s="5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>
      <c r="A29" s="1"/>
      <c r="B29" s="8"/>
      <c r="C29" s="7" t="s">
        <v>15</v>
      </c>
      <c r="D29" s="117">
        <f>D17</f>
        <v>4959</v>
      </c>
      <c r="E29" s="7"/>
      <c r="F29" s="7"/>
      <c r="G29" s="9"/>
      <c r="H29" s="12" t="s">
        <v>7</v>
      </c>
      <c r="I29" s="21">
        <f>I27+I28</f>
        <v>2620</v>
      </c>
      <c r="J29" s="5"/>
      <c r="K29" s="55"/>
      <c r="L29" s="53"/>
      <c r="M29" s="5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45"/>
      <c r="B30" s="8"/>
      <c r="C30" s="7" t="s">
        <v>5</v>
      </c>
      <c r="D30" s="26">
        <f>D27+D28+D29</f>
        <v>9855</v>
      </c>
      <c r="E30" s="7"/>
      <c r="F30" s="10"/>
      <c r="G30" s="9"/>
      <c r="H30" s="60"/>
      <c r="I30" s="7"/>
      <c r="J30" s="5"/>
      <c r="K30" s="55"/>
      <c r="L30" s="55"/>
      <c r="M30" s="5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>
      <c r="A31" s="1"/>
      <c r="B31" s="8"/>
      <c r="C31" s="7"/>
      <c r="D31" s="19"/>
      <c r="E31" s="19"/>
      <c r="F31" s="7"/>
      <c r="G31" s="9"/>
      <c r="H31" s="12" t="s">
        <v>8</v>
      </c>
      <c r="I31" s="6">
        <f>D14</f>
        <v>7056</v>
      </c>
      <c r="J31" s="5"/>
      <c r="K31" s="55"/>
      <c r="L31" s="53"/>
      <c r="M31" s="5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">
      <c r="A32" s="1"/>
      <c r="B32" s="8"/>
      <c r="C32" s="7" t="s">
        <v>6</v>
      </c>
      <c r="D32" s="6">
        <f>D15</f>
        <v>17669</v>
      </c>
      <c r="E32" s="12"/>
      <c r="F32" s="11"/>
      <c r="G32" s="9"/>
      <c r="H32" s="79" t="s">
        <v>25</v>
      </c>
      <c r="I32" s="73">
        <f>I33-I31-I29</f>
        <v>17848</v>
      </c>
      <c r="J32" s="5"/>
      <c r="K32" s="55"/>
      <c r="L32" s="55"/>
      <c r="M32" s="5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thickBot="1">
      <c r="A33" s="1"/>
      <c r="B33" s="8"/>
      <c r="C33" s="7" t="s">
        <v>18</v>
      </c>
      <c r="D33" s="66">
        <f>D30+D32</f>
        <v>27524</v>
      </c>
      <c r="E33" s="7"/>
      <c r="F33" s="7"/>
      <c r="G33" s="9"/>
      <c r="H33" s="60" t="s">
        <v>26</v>
      </c>
      <c r="I33" s="49">
        <f>D33</f>
        <v>27524</v>
      </c>
      <c r="J33" s="5"/>
      <c r="K33" s="55"/>
      <c r="L33" s="61"/>
      <c r="M33" s="5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7.25" thickBot="1" thickTop="1">
      <c r="A34" s="1"/>
      <c r="B34" s="15"/>
      <c r="C34" s="17"/>
      <c r="D34" s="17"/>
      <c r="E34" s="17"/>
      <c r="F34" s="17"/>
      <c r="G34" s="17"/>
      <c r="H34" s="17"/>
      <c r="I34" s="88"/>
      <c r="J34" s="16"/>
      <c r="K34" s="55"/>
      <c r="L34" s="62"/>
      <c r="M34" s="5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6.5" thickBot="1">
      <c r="A35" s="1"/>
      <c r="B35" s="55"/>
      <c r="C35" s="55"/>
      <c r="D35" s="55"/>
      <c r="E35" s="55"/>
      <c r="F35" s="55"/>
      <c r="G35" s="55"/>
      <c r="H35" s="55"/>
      <c r="I35" s="57"/>
      <c r="J35" s="55"/>
      <c r="K35" s="55"/>
      <c r="L35" s="63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>
      <c r="A36" s="1"/>
      <c r="B36" s="64"/>
      <c r="C36" s="3"/>
      <c r="D36" s="3"/>
      <c r="E36" s="3"/>
      <c r="F36" s="3"/>
      <c r="G36" s="3"/>
      <c r="H36" s="3"/>
      <c r="I36" s="87"/>
      <c r="J36" s="4"/>
      <c r="K36" s="55"/>
      <c r="L36" s="53"/>
      <c r="M36" s="5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thickBot="1">
      <c r="A37" s="1"/>
      <c r="B37" s="8"/>
      <c r="C37" s="122" t="s">
        <v>32</v>
      </c>
      <c r="D37" s="122"/>
      <c r="E37" s="122"/>
      <c r="F37" s="122"/>
      <c r="G37" s="122"/>
      <c r="H37" s="122"/>
      <c r="I37" s="122"/>
      <c r="J37" s="5"/>
      <c r="K37" s="55"/>
      <c r="L37" s="55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>
      <c r="A38" s="1"/>
      <c r="B38" s="8"/>
      <c r="C38" s="13" t="s">
        <v>13</v>
      </c>
      <c r="D38" s="6">
        <f>F11</f>
        <v>2155</v>
      </c>
      <c r="E38" s="6"/>
      <c r="F38" s="7"/>
      <c r="G38" s="9"/>
      <c r="H38" s="12" t="s">
        <v>16</v>
      </c>
      <c r="I38" s="6">
        <f>F16</f>
        <v>2146</v>
      </c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>
      <c r="A39" s="1"/>
      <c r="B39" s="8"/>
      <c r="C39" s="7" t="s">
        <v>14</v>
      </c>
      <c r="D39" s="18">
        <f>F12</f>
        <v>3142</v>
      </c>
      <c r="E39" s="18"/>
      <c r="F39" s="7"/>
      <c r="G39" s="9"/>
      <c r="H39" s="77" t="s">
        <v>17</v>
      </c>
      <c r="I39" s="118">
        <f>F13</f>
        <v>382</v>
      </c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">
      <c r="A40" s="1"/>
      <c r="B40" s="8"/>
      <c r="C40" s="7" t="s">
        <v>15</v>
      </c>
      <c r="D40" s="117">
        <f>F17</f>
        <v>5096</v>
      </c>
      <c r="E40" s="7"/>
      <c r="F40" s="7"/>
      <c r="G40" s="9"/>
      <c r="H40" s="12" t="s">
        <v>7</v>
      </c>
      <c r="I40" s="21">
        <f>I38+I39</f>
        <v>2528</v>
      </c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">
      <c r="A41" s="1"/>
      <c r="B41" s="8"/>
      <c r="C41" s="7" t="s">
        <v>5</v>
      </c>
      <c r="D41" s="26">
        <f>D38+D39+D40</f>
        <v>10393</v>
      </c>
      <c r="E41" s="7"/>
      <c r="F41" s="10"/>
      <c r="G41" s="9"/>
      <c r="H41" s="60"/>
      <c r="I41" s="7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">
      <c r="A42" s="1"/>
      <c r="B42" s="8"/>
      <c r="C42" s="7"/>
      <c r="D42" s="19"/>
      <c r="E42" s="19"/>
      <c r="F42" s="7"/>
      <c r="G42" s="9"/>
      <c r="H42" s="12" t="s">
        <v>8</v>
      </c>
      <c r="I42" s="6">
        <f>F14</f>
        <v>8232</v>
      </c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">
      <c r="A43" s="1"/>
      <c r="B43" s="8"/>
      <c r="C43" s="7" t="s">
        <v>6</v>
      </c>
      <c r="D43" s="6">
        <f>F15</f>
        <v>18091</v>
      </c>
      <c r="E43" s="12"/>
      <c r="F43" s="11"/>
      <c r="G43" s="9"/>
      <c r="H43" s="79" t="s">
        <v>25</v>
      </c>
      <c r="I43" s="73">
        <f>I44-I42-I40</f>
        <v>17724</v>
      </c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75" thickBot="1">
      <c r="A44" s="1"/>
      <c r="B44" s="8"/>
      <c r="C44" s="7" t="s">
        <v>18</v>
      </c>
      <c r="D44" s="66">
        <f>D41+D43</f>
        <v>28484</v>
      </c>
      <c r="E44" s="7"/>
      <c r="F44" s="7"/>
      <c r="G44" s="9"/>
      <c r="H44" s="60" t="s">
        <v>26</v>
      </c>
      <c r="I44" s="49">
        <f>D44</f>
        <v>28484</v>
      </c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7.25" thickBot="1" thickTop="1">
      <c r="A45" s="1"/>
      <c r="B45" s="15"/>
      <c r="C45" s="17"/>
      <c r="D45" s="17"/>
      <c r="E45" s="17"/>
      <c r="F45" s="17"/>
      <c r="G45" s="17"/>
      <c r="H45" s="17"/>
      <c r="I45" s="88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75" thickBot="1">
      <c r="A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">
      <c r="A47" s="1"/>
      <c r="B47" s="41"/>
      <c r="C47" s="3"/>
      <c r="D47" s="3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 thickBot="1">
      <c r="A48" s="1"/>
      <c r="B48" s="42"/>
      <c r="C48" s="122" t="s">
        <v>30</v>
      </c>
      <c r="D48" s="122"/>
      <c r="E48" s="6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">
      <c r="A49" s="1"/>
      <c r="B49" s="42"/>
      <c r="C49" s="7" t="s">
        <v>0</v>
      </c>
      <c r="D49" s="81">
        <f>D6</f>
        <v>4018</v>
      </c>
      <c r="E49" s="6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">
      <c r="A50" s="1"/>
      <c r="B50" s="42"/>
      <c r="C50" s="7" t="s">
        <v>1</v>
      </c>
      <c r="D50" s="82">
        <f>D8</f>
        <v>1382</v>
      </c>
      <c r="E50" s="6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">
      <c r="A51" s="1"/>
      <c r="B51" s="42"/>
      <c r="C51" s="7" t="s">
        <v>19</v>
      </c>
      <c r="D51" s="82">
        <f>D9</f>
        <v>328</v>
      </c>
      <c r="E51" s="6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">
      <c r="A52" s="1"/>
      <c r="B52" s="42"/>
      <c r="C52" s="7" t="s">
        <v>23</v>
      </c>
      <c r="D52" s="119">
        <f>D7</f>
        <v>577</v>
      </c>
      <c r="E52" s="4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">
      <c r="A53" s="1"/>
      <c r="B53" s="42"/>
      <c r="C53" s="7" t="s">
        <v>2</v>
      </c>
      <c r="D53" s="83">
        <f>D49-D50-D51-D52</f>
        <v>1731</v>
      </c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">
      <c r="A54" s="1"/>
      <c r="B54" s="42"/>
      <c r="C54" s="7" t="s">
        <v>21</v>
      </c>
      <c r="D54" s="120">
        <f>D10</f>
        <v>269</v>
      </c>
      <c r="E54" s="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">
      <c r="A55" s="1"/>
      <c r="B55" s="42"/>
      <c r="C55" s="7" t="s">
        <v>3</v>
      </c>
      <c r="D55" s="83">
        <f>D53-D54</f>
        <v>1462</v>
      </c>
      <c r="E55" s="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">
      <c r="A56" s="1"/>
      <c r="B56" s="42"/>
      <c r="C56" s="14" t="s">
        <v>4</v>
      </c>
      <c r="D56" s="84">
        <f>D55*D20</f>
        <v>497.08000000000004</v>
      </c>
      <c r="E56" s="7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75" thickBot="1">
      <c r="A57" s="1"/>
      <c r="B57" s="42"/>
      <c r="C57" s="7" t="s">
        <v>9</v>
      </c>
      <c r="D57" s="85">
        <f>D55-D56</f>
        <v>964.92</v>
      </c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75" thickTop="1">
      <c r="A58" s="1"/>
      <c r="B58" s="42"/>
      <c r="C58" s="7" t="s">
        <v>10</v>
      </c>
      <c r="D58" s="121">
        <f>D18</f>
        <v>490</v>
      </c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1"/>
      <c r="B59" s="42"/>
      <c r="C59" s="7" t="s">
        <v>11</v>
      </c>
      <c r="D59" s="80">
        <f>D57-D58</f>
        <v>474.91999999999996</v>
      </c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75" thickBot="1">
      <c r="A60" s="1"/>
      <c r="B60" s="43"/>
      <c r="C60" s="22"/>
      <c r="D60" s="23"/>
      <c r="E60" s="4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 thickBot="1">
      <c r="A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">
      <c r="A62" s="1"/>
      <c r="B62" s="41"/>
      <c r="C62" s="3"/>
      <c r="D62" s="3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75" thickBot="1">
      <c r="A63" s="1"/>
      <c r="B63" s="42"/>
      <c r="C63" s="122" t="s">
        <v>33</v>
      </c>
      <c r="D63" s="122"/>
      <c r="E63" s="6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">
      <c r="A64" s="1"/>
      <c r="B64" s="42"/>
      <c r="C64" s="7" t="s">
        <v>0</v>
      </c>
      <c r="D64" s="81">
        <f>F6</f>
        <v>4312</v>
      </c>
      <c r="E64" s="6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">
      <c r="A65" s="1"/>
      <c r="B65" s="42"/>
      <c r="C65" s="7" t="s">
        <v>1</v>
      </c>
      <c r="D65" s="82">
        <f>F8</f>
        <v>1569</v>
      </c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">
      <c r="A66" s="1"/>
      <c r="B66" s="42"/>
      <c r="C66" s="7" t="s">
        <v>19</v>
      </c>
      <c r="D66" s="82">
        <f>F9</f>
        <v>274</v>
      </c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">
      <c r="A67" s="1"/>
      <c r="B67" s="42"/>
      <c r="C67" s="7" t="s">
        <v>23</v>
      </c>
      <c r="D67" s="119">
        <f>F7</f>
        <v>578</v>
      </c>
      <c r="E67" s="4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">
      <c r="A68" s="1"/>
      <c r="B68" s="42"/>
      <c r="C68" s="7" t="s">
        <v>2</v>
      </c>
      <c r="D68" s="83">
        <f>D64-D65-D66-D67</f>
        <v>1891</v>
      </c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">
      <c r="A69" s="1"/>
      <c r="B69" s="42"/>
      <c r="C69" s="7" t="s">
        <v>21</v>
      </c>
      <c r="D69" s="120">
        <f>F10</f>
        <v>309</v>
      </c>
      <c r="E69" s="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">
      <c r="A70" s="1"/>
      <c r="B70" s="42"/>
      <c r="C70" s="7" t="s">
        <v>3</v>
      </c>
      <c r="D70" s="83">
        <f>D68-D69</f>
        <v>1582</v>
      </c>
      <c r="E70" s="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">
      <c r="A71" s="1"/>
      <c r="B71" s="42"/>
      <c r="C71" s="14" t="s">
        <v>4</v>
      </c>
      <c r="D71" s="84">
        <f>D70*F20</f>
        <v>537.88</v>
      </c>
      <c r="E71" s="7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5.75" thickBot="1">
      <c r="A72" s="1"/>
      <c r="B72" s="42"/>
      <c r="C72" s="7" t="s">
        <v>9</v>
      </c>
      <c r="D72" s="85">
        <f>D70-D71</f>
        <v>1044.12</v>
      </c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.75" thickTop="1">
      <c r="A73" s="1"/>
      <c r="B73" s="42"/>
      <c r="C73" s="7" t="s">
        <v>10</v>
      </c>
      <c r="D73" s="121">
        <f>F18</f>
        <v>539</v>
      </c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">
      <c r="A74" s="1"/>
      <c r="B74" s="42"/>
      <c r="C74" s="7" t="s">
        <v>11</v>
      </c>
      <c r="D74" s="80">
        <f>D72-D73</f>
        <v>505.1199999999999</v>
      </c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5.75" thickBot="1">
      <c r="A75" s="1"/>
      <c r="B75" s="43"/>
      <c r="C75" s="22"/>
      <c r="D75" s="23"/>
      <c r="E75" s="4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</sheetData>
  <sheetProtection/>
  <mergeCells count="4">
    <mergeCell ref="C37:I37"/>
    <mergeCell ref="C26:I26"/>
    <mergeCell ref="C48:D48"/>
    <mergeCell ref="C63:D63"/>
  </mergeCells>
  <printOptions/>
  <pageMargins left="0.75" right="0.75" top="1" bottom="1" header="0.5" footer="0.5"/>
  <pageSetup horizontalDpi="300" verticalDpi="300" orientation="portrait" scale="83" r:id="rId1"/>
  <rowBreaks count="1" manualBreakCount="1">
    <brk id="46" max="255" man="1"/>
  </rowBreaks>
  <ignoredErrors>
    <ignoredError sqref="D58 D71 D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P9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2.00390625" style="0" customWidth="1"/>
    <col min="2" max="2" width="3.140625" style="0" customWidth="1"/>
    <col min="3" max="3" width="30.8515625" style="0" customWidth="1"/>
    <col min="4" max="4" width="13.421875" style="0" customWidth="1"/>
    <col min="5" max="5" width="3.140625" style="0" customWidth="1"/>
    <col min="6" max="6" width="11.421875" style="0" customWidth="1"/>
    <col min="7" max="7" width="3.140625" style="0" customWidth="1"/>
    <col min="8" max="8" width="16.00390625" style="0" customWidth="1"/>
    <col min="9" max="9" width="13.7109375" style="0" bestFit="1" customWidth="1"/>
    <col min="10" max="10" width="3.140625" style="0" customWidth="1"/>
    <col min="11" max="11" width="7.8515625" style="0" customWidth="1"/>
    <col min="12" max="12" width="11.00390625" style="0" bestFit="1" customWidth="1"/>
    <col min="13" max="13" width="3.140625" style="0" customWidth="1"/>
  </cols>
  <sheetData>
    <row r="2" spans="3:7" ht="15">
      <c r="C2" s="2" t="s">
        <v>37</v>
      </c>
      <c r="D2" s="1"/>
      <c r="E2" s="1"/>
      <c r="F2" s="1"/>
      <c r="G2" s="1"/>
    </row>
    <row r="3" spans="3:7" ht="15.75" thickBot="1">
      <c r="C3" s="48"/>
      <c r="D3" s="24"/>
      <c r="E3" s="1"/>
      <c r="F3" s="1"/>
      <c r="G3" s="1"/>
    </row>
    <row r="4" spans="2:7" ht="15">
      <c r="B4" s="27"/>
      <c r="C4" s="76"/>
      <c r="D4" s="75"/>
      <c r="E4" s="75"/>
      <c r="F4" s="75"/>
      <c r="G4" s="30"/>
    </row>
    <row r="5" spans="2:7" ht="15">
      <c r="B5" s="31"/>
      <c r="C5" s="28"/>
      <c r="D5" s="111">
        <v>2005</v>
      </c>
      <c r="E5" s="110"/>
      <c r="F5" s="111">
        <v>2006</v>
      </c>
      <c r="G5" s="50"/>
    </row>
    <row r="6" spans="2:7" ht="15">
      <c r="B6" s="31"/>
      <c r="C6" s="29" t="s">
        <v>0</v>
      </c>
      <c r="D6" s="112">
        <f>'#23'!D6</f>
        <v>4018</v>
      </c>
      <c r="E6" s="113"/>
      <c r="F6" s="112">
        <f>'#23'!F6</f>
        <v>4312</v>
      </c>
      <c r="G6" s="50"/>
    </row>
    <row r="7" spans="2:7" ht="15">
      <c r="B7" s="31"/>
      <c r="C7" s="29" t="s">
        <v>23</v>
      </c>
      <c r="D7" s="114">
        <f>'#23'!D7</f>
        <v>577</v>
      </c>
      <c r="E7" s="113"/>
      <c r="F7" s="114">
        <f>'#23'!F7</f>
        <v>578</v>
      </c>
      <c r="G7" s="50"/>
    </row>
    <row r="8" spans="2:7" ht="15">
      <c r="B8" s="31"/>
      <c r="C8" s="29" t="s">
        <v>22</v>
      </c>
      <c r="D8" s="114">
        <f>'#23'!D8</f>
        <v>1382</v>
      </c>
      <c r="E8" s="113"/>
      <c r="F8" s="114">
        <f>'#23'!F8</f>
        <v>1569</v>
      </c>
      <c r="G8" s="50"/>
    </row>
    <row r="9" spans="2:7" ht="15">
      <c r="B9" s="31"/>
      <c r="C9" s="29" t="s">
        <v>19</v>
      </c>
      <c r="D9" s="114">
        <f>'#23'!D9</f>
        <v>328</v>
      </c>
      <c r="E9" s="113"/>
      <c r="F9" s="114">
        <f>'#23'!F9</f>
        <v>274</v>
      </c>
      <c r="G9" s="50"/>
    </row>
    <row r="10" spans="2:7" ht="15">
      <c r="B10" s="31"/>
      <c r="C10" s="29" t="s">
        <v>21</v>
      </c>
      <c r="D10" s="114">
        <f>'#23'!D10</f>
        <v>269</v>
      </c>
      <c r="E10" s="113"/>
      <c r="F10" s="114">
        <f>'#23'!F10</f>
        <v>309</v>
      </c>
      <c r="G10" s="50"/>
    </row>
    <row r="11" spans="2:7" ht="15">
      <c r="B11" s="31"/>
      <c r="C11" s="29" t="s">
        <v>13</v>
      </c>
      <c r="D11" s="114">
        <f>'#23'!D11</f>
        <v>2107</v>
      </c>
      <c r="E11" s="113"/>
      <c r="F11" s="114">
        <f>'#23'!F11</f>
        <v>2155</v>
      </c>
      <c r="G11" s="50"/>
    </row>
    <row r="12" spans="2:7" ht="15">
      <c r="B12" s="31"/>
      <c r="C12" s="29" t="s">
        <v>14</v>
      </c>
      <c r="D12" s="114">
        <f>'#23'!D12</f>
        <v>2789</v>
      </c>
      <c r="E12" s="113"/>
      <c r="F12" s="114">
        <f>'#23'!F12</f>
        <v>3142</v>
      </c>
      <c r="G12" s="50"/>
    </row>
    <row r="13" spans="2:7" ht="15">
      <c r="B13" s="31"/>
      <c r="C13" s="29" t="s">
        <v>24</v>
      </c>
      <c r="D13" s="114">
        <f>'#23'!D13</f>
        <v>407</v>
      </c>
      <c r="E13" s="113"/>
      <c r="F13" s="114">
        <f>'#23'!F13</f>
        <v>382</v>
      </c>
      <c r="G13" s="50"/>
    </row>
    <row r="14" spans="2:7" ht="15">
      <c r="B14" s="31"/>
      <c r="C14" s="29" t="s">
        <v>8</v>
      </c>
      <c r="D14" s="114">
        <f>'#23'!D14</f>
        <v>7056</v>
      </c>
      <c r="E14" s="113"/>
      <c r="F14" s="114">
        <f>'#23'!F14</f>
        <v>8232</v>
      </c>
      <c r="G14" s="50"/>
    </row>
    <row r="15" spans="2:7" ht="15">
      <c r="B15" s="31"/>
      <c r="C15" s="29" t="s">
        <v>6</v>
      </c>
      <c r="D15" s="114">
        <f>'#23'!D15</f>
        <v>17669</v>
      </c>
      <c r="E15" s="113"/>
      <c r="F15" s="114">
        <f>'#23'!F15</f>
        <v>18091</v>
      </c>
      <c r="G15" s="50"/>
    </row>
    <row r="16" spans="2:7" ht="15">
      <c r="B16" s="31"/>
      <c r="C16" s="29" t="s">
        <v>16</v>
      </c>
      <c r="D16" s="114">
        <f>'#23'!D16</f>
        <v>2213</v>
      </c>
      <c r="E16" s="113"/>
      <c r="F16" s="114">
        <f>'#23'!F16</f>
        <v>2146</v>
      </c>
      <c r="G16" s="50"/>
    </row>
    <row r="17" spans="2:7" ht="15">
      <c r="B17" s="31"/>
      <c r="C17" s="29" t="s">
        <v>15</v>
      </c>
      <c r="D17" s="114">
        <f>'#23'!D17</f>
        <v>4959</v>
      </c>
      <c r="E17" s="113"/>
      <c r="F17" s="114">
        <f>'#23'!F17</f>
        <v>5096</v>
      </c>
      <c r="G17" s="50"/>
    </row>
    <row r="18" spans="2:7" ht="15">
      <c r="B18" s="31"/>
      <c r="C18" s="29" t="s">
        <v>10</v>
      </c>
      <c r="D18" s="114">
        <f>'#23'!D18</f>
        <v>490</v>
      </c>
      <c r="E18" s="113"/>
      <c r="F18" s="114">
        <f>'#23'!F18</f>
        <v>539</v>
      </c>
      <c r="G18" s="50"/>
    </row>
    <row r="19" spans="2:7" ht="15">
      <c r="B19" s="31"/>
      <c r="C19" s="29"/>
      <c r="D19" s="114"/>
      <c r="E19" s="113"/>
      <c r="F19" s="114"/>
      <c r="G19" s="50"/>
    </row>
    <row r="20" spans="2:7" ht="15">
      <c r="B20" s="31"/>
      <c r="C20" s="29" t="s">
        <v>20</v>
      </c>
      <c r="D20" s="116">
        <f>'#23'!D20</f>
        <v>0.34</v>
      </c>
      <c r="E20" s="113"/>
      <c r="F20" s="116">
        <f>'#23'!F20</f>
        <v>0.34</v>
      </c>
      <c r="G20" s="50"/>
    </row>
    <row r="21" spans="2:7" ht="15">
      <c r="B21" s="31"/>
      <c r="C21" s="29"/>
      <c r="D21" s="115"/>
      <c r="E21" s="113"/>
      <c r="F21" s="115"/>
      <c r="G21" s="50"/>
    </row>
    <row r="22" spans="2:7" ht="15">
      <c r="B22" s="31"/>
      <c r="C22" s="28" t="s">
        <v>39</v>
      </c>
      <c r="D22" s="115"/>
      <c r="E22" s="113"/>
      <c r="F22" s="115"/>
      <c r="G22" s="50"/>
    </row>
    <row r="23" spans="2:7" ht="15">
      <c r="B23" s="31"/>
      <c r="C23" s="29" t="s">
        <v>25</v>
      </c>
      <c r="D23" s="109">
        <f>'#23'!I32</f>
        <v>17848</v>
      </c>
      <c r="E23" s="113"/>
      <c r="F23" s="109">
        <f>'#23'!I43</f>
        <v>17724</v>
      </c>
      <c r="G23" s="50"/>
    </row>
    <row r="24" spans="2:7" ht="15.75" thickBot="1">
      <c r="B24" s="34"/>
      <c r="C24" s="35"/>
      <c r="D24" s="35"/>
      <c r="E24" s="35"/>
      <c r="F24" s="35"/>
      <c r="G24" s="36"/>
    </row>
    <row r="25" spans="3:7" ht="15">
      <c r="C25" s="1"/>
      <c r="D25" s="1"/>
      <c r="E25" s="1"/>
      <c r="F25" s="1"/>
      <c r="G25" s="1"/>
    </row>
    <row r="26" spans="3:7" ht="15">
      <c r="C26" s="2" t="s">
        <v>38</v>
      </c>
      <c r="D26" s="1"/>
      <c r="E26" s="1"/>
      <c r="F26" s="1"/>
      <c r="G26" s="1"/>
    </row>
    <row r="27" spans="2:11" ht="15.75" thickBot="1">
      <c r="B27" s="25"/>
      <c r="C27" s="25"/>
      <c r="D27" s="25"/>
      <c r="E27" s="25"/>
      <c r="F27" s="51"/>
      <c r="G27" s="54"/>
      <c r="H27" s="55"/>
      <c r="I27" s="52"/>
      <c r="J27" s="51"/>
      <c r="K27" s="51"/>
    </row>
    <row r="28" spans="2:11" ht="15">
      <c r="B28" s="41"/>
      <c r="C28" s="3"/>
      <c r="D28" s="3"/>
      <c r="E28" s="4"/>
      <c r="K28" s="51"/>
    </row>
    <row r="29" spans="1:42" ht="16.5" thickBot="1">
      <c r="A29" s="1"/>
      <c r="B29" s="42"/>
      <c r="C29" s="122" t="s">
        <v>33</v>
      </c>
      <c r="D29" s="122"/>
      <c r="E29" s="67"/>
      <c r="K29" s="55"/>
      <c r="L29" s="53"/>
      <c r="M29" s="5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1"/>
      <c r="B30" s="42"/>
      <c r="C30" s="7" t="s">
        <v>0</v>
      </c>
      <c r="D30" s="81">
        <f>F6</f>
        <v>4312</v>
      </c>
      <c r="E30" s="68"/>
      <c r="K30" s="55"/>
      <c r="L30" s="55"/>
      <c r="M30" s="5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>
      <c r="A31" s="1"/>
      <c r="B31" s="42"/>
      <c r="C31" s="7" t="s">
        <v>1</v>
      </c>
      <c r="D31" s="82">
        <f>F8</f>
        <v>1569</v>
      </c>
      <c r="E31" s="69"/>
      <c r="K31" s="55"/>
      <c r="L31" s="53"/>
      <c r="M31" s="5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customHeight="1">
      <c r="A32" s="45"/>
      <c r="B32" s="42"/>
      <c r="C32" s="7" t="s">
        <v>19</v>
      </c>
      <c r="D32" s="82">
        <f>F9</f>
        <v>274</v>
      </c>
      <c r="E32" s="69"/>
      <c r="K32" s="55"/>
      <c r="L32" s="55"/>
      <c r="M32" s="5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>
      <c r="A33" s="1"/>
      <c r="B33" s="42"/>
      <c r="C33" s="7" t="s">
        <v>23</v>
      </c>
      <c r="D33" s="119">
        <f>F7</f>
        <v>578</v>
      </c>
      <c r="E33" s="47"/>
      <c r="K33" s="55"/>
      <c r="L33" s="53"/>
      <c r="M33" s="5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">
      <c r="A34" s="1"/>
      <c r="B34" s="42"/>
      <c r="C34" s="7" t="s">
        <v>2</v>
      </c>
      <c r="D34" s="83">
        <f>D30-D31-D32-D33</f>
        <v>1891</v>
      </c>
      <c r="E34" s="5"/>
      <c r="K34" s="55"/>
      <c r="L34" s="55"/>
      <c r="M34" s="5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">
      <c r="A35" s="1"/>
      <c r="B35" s="42"/>
      <c r="C35" s="7" t="s">
        <v>21</v>
      </c>
      <c r="D35" s="120">
        <f>F10</f>
        <v>309</v>
      </c>
      <c r="E35" s="70"/>
      <c r="K35" s="55"/>
      <c r="L35" s="61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">
      <c r="A36" s="1"/>
      <c r="B36" s="42"/>
      <c r="C36" s="7" t="s">
        <v>3</v>
      </c>
      <c r="D36" s="83">
        <f>D34-D35</f>
        <v>1582</v>
      </c>
      <c r="E36" s="71"/>
      <c r="K36" s="55"/>
      <c r="L36" s="62"/>
      <c r="M36" s="5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>
      <c r="A37" s="1"/>
      <c r="B37" s="42"/>
      <c r="C37" s="14" t="s">
        <v>4</v>
      </c>
      <c r="D37" s="84">
        <f>D36*F20</f>
        <v>537.88</v>
      </c>
      <c r="E37" s="72"/>
      <c r="F37" s="55"/>
      <c r="G37" s="55"/>
      <c r="H37" s="55"/>
      <c r="I37" s="57"/>
      <c r="J37" s="55"/>
      <c r="K37" s="55"/>
      <c r="L37" s="63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6.5" thickBot="1">
      <c r="A38" s="1"/>
      <c r="B38" s="42"/>
      <c r="C38" s="7" t="s">
        <v>9</v>
      </c>
      <c r="D38" s="85">
        <f>D36-D37</f>
        <v>1044.12</v>
      </c>
      <c r="E38" s="5"/>
      <c r="F38" s="55"/>
      <c r="G38" s="55"/>
      <c r="H38" s="55"/>
      <c r="I38" s="56"/>
      <c r="J38" s="55"/>
      <c r="K38" s="55"/>
      <c r="L38" s="53"/>
      <c r="M38" s="5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 thickTop="1">
      <c r="A39" s="1"/>
      <c r="B39" s="42"/>
      <c r="C39" s="7" t="s">
        <v>10</v>
      </c>
      <c r="D39" s="121">
        <f>F18</f>
        <v>539</v>
      </c>
      <c r="E39" s="5"/>
      <c r="K39" s="55"/>
      <c r="L39" s="55"/>
      <c r="M39" s="5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">
      <c r="A40" s="1"/>
      <c r="B40" s="42"/>
      <c r="C40" s="7" t="s">
        <v>11</v>
      </c>
      <c r="D40" s="80">
        <f>D38-D39</f>
        <v>505.1199999999999</v>
      </c>
      <c r="E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75" thickBot="1">
      <c r="A41" s="1"/>
      <c r="B41" s="43"/>
      <c r="C41" s="22"/>
      <c r="D41" s="23"/>
      <c r="E41" s="4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75" thickBot="1">
      <c r="A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">
      <c r="A43" s="1"/>
      <c r="B43" s="64"/>
      <c r="C43" s="3"/>
      <c r="D43" s="3"/>
      <c r="E43" s="3"/>
      <c r="F43" s="3"/>
      <c r="G43" s="3"/>
      <c r="H43" s="3"/>
      <c r="I43" s="87"/>
      <c r="J43" s="8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">
      <c r="A44" s="1"/>
      <c r="B44" s="8"/>
      <c r="C44" s="106" t="s">
        <v>40</v>
      </c>
      <c r="D44" s="6"/>
      <c r="E44" s="6"/>
      <c r="F44" s="7"/>
      <c r="G44" s="9"/>
      <c r="H44" s="12"/>
      <c r="I44" s="74">
        <f>D34+D33-D37</f>
        <v>1931.12</v>
      </c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">
      <c r="A45" s="1"/>
      <c r="B45" s="8"/>
      <c r="C45" s="7" t="s">
        <v>34</v>
      </c>
      <c r="D45" s="18"/>
      <c r="E45" s="18"/>
      <c r="F45" s="7"/>
      <c r="G45" s="9"/>
      <c r="H45" s="77"/>
      <c r="I45" s="80">
        <f>((F11+F12+F17)-(F16+F13))-((D11+D12+D17)-(D16+D13))</f>
        <v>630</v>
      </c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">
      <c r="A46" s="1"/>
      <c r="B46" s="8"/>
      <c r="C46" s="7" t="s">
        <v>31</v>
      </c>
      <c r="D46" s="59"/>
      <c r="E46" s="7"/>
      <c r="F46" s="7"/>
      <c r="G46" s="9"/>
      <c r="H46" s="12"/>
      <c r="I46" s="107">
        <f>F15-D15+D33</f>
        <v>1000</v>
      </c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">
      <c r="A47" s="1"/>
      <c r="B47" s="8"/>
      <c r="C47" s="7"/>
      <c r="D47" s="26"/>
      <c r="E47" s="7"/>
      <c r="F47" s="10"/>
      <c r="G47" s="9"/>
      <c r="H47" s="60"/>
      <c r="I47" s="7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>
      <c r="A48" s="1"/>
      <c r="B48" s="8"/>
      <c r="C48" s="7" t="s">
        <v>27</v>
      </c>
      <c r="D48" s="19"/>
      <c r="E48" s="19"/>
      <c r="F48" s="7"/>
      <c r="G48" s="9"/>
      <c r="H48" s="12"/>
      <c r="I48" s="108">
        <f>I44-I45-I46</f>
        <v>301.1199999999999</v>
      </c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">
      <c r="A49" s="1"/>
      <c r="B49" s="8"/>
      <c r="C49" s="7"/>
      <c r="D49" s="65"/>
      <c r="E49" s="12"/>
      <c r="F49" s="11"/>
      <c r="G49" s="9"/>
      <c r="H49" s="79"/>
      <c r="I49" s="20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">
      <c r="A50" s="1"/>
      <c r="B50" s="8"/>
      <c r="C50" s="7" t="s">
        <v>35</v>
      </c>
      <c r="D50" s="65"/>
      <c r="E50" s="12"/>
      <c r="F50" s="11"/>
      <c r="G50" s="9"/>
      <c r="H50" s="79"/>
      <c r="I50" s="74">
        <f>F14-D14</f>
        <v>1176</v>
      </c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">
      <c r="A51" s="1"/>
      <c r="B51" s="8"/>
      <c r="C51" s="7"/>
      <c r="D51" s="65"/>
      <c r="E51" s="12"/>
      <c r="F51" s="11"/>
      <c r="G51" s="9"/>
      <c r="H51" s="79"/>
      <c r="I51" s="20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75">
      <c r="A52" s="1"/>
      <c r="B52" s="8"/>
      <c r="C52" s="7" t="s">
        <v>28</v>
      </c>
      <c r="D52" s="65"/>
      <c r="E52" s="12"/>
      <c r="F52" s="11"/>
      <c r="G52" s="9"/>
      <c r="H52" s="79"/>
      <c r="I52" s="46">
        <f>D35-I50</f>
        <v>-867</v>
      </c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">
      <c r="A53" s="1"/>
      <c r="B53" s="8"/>
      <c r="C53" s="7"/>
      <c r="D53" s="65"/>
      <c r="E53" s="12"/>
      <c r="F53" s="11"/>
      <c r="G53" s="9"/>
      <c r="H53" s="79"/>
      <c r="I53" s="20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">
      <c r="A54" s="1"/>
      <c r="B54" s="8"/>
      <c r="C54" s="7" t="s">
        <v>36</v>
      </c>
      <c r="D54" s="65"/>
      <c r="E54" s="12"/>
      <c r="F54" s="11"/>
      <c r="G54" s="9"/>
      <c r="H54" s="79"/>
      <c r="I54" s="74">
        <f>F23-D23-D40</f>
        <v>-629.1199999999999</v>
      </c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">
      <c r="A55" s="1"/>
      <c r="B55" s="8"/>
      <c r="C55" s="7"/>
      <c r="D55" s="65"/>
      <c r="E55" s="12"/>
      <c r="F55" s="11"/>
      <c r="G55" s="9"/>
      <c r="H55" s="79"/>
      <c r="I55" s="20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75">
      <c r="A56" s="1"/>
      <c r="B56" s="8"/>
      <c r="C56" s="7" t="s">
        <v>12</v>
      </c>
      <c r="D56" s="65"/>
      <c r="E56" s="12"/>
      <c r="F56" s="11"/>
      <c r="G56" s="9"/>
      <c r="H56" s="79"/>
      <c r="I56" s="46">
        <f>F18-I54</f>
        <v>1168.12</v>
      </c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6.5" thickBot="1">
      <c r="A57" s="1"/>
      <c r="B57" s="15"/>
      <c r="C57" s="17"/>
      <c r="D57" s="17"/>
      <c r="E57" s="17"/>
      <c r="F57" s="17"/>
      <c r="G57" s="17"/>
      <c r="H57" s="17"/>
      <c r="I57" s="88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">
      <c r="A58" s="1"/>
      <c r="B58" s="94"/>
      <c r="C58" s="55"/>
      <c r="D58" s="103"/>
      <c r="E58" s="5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1"/>
      <c r="B59" s="94"/>
      <c r="C59" s="55"/>
      <c r="D59" s="104"/>
      <c r="E59" s="5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">
      <c r="A60" s="1"/>
      <c r="B60" s="94"/>
      <c r="C60" s="55"/>
      <c r="D60" s="105"/>
      <c r="E60" s="5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">
      <c r="A61" s="1"/>
      <c r="B61" s="94"/>
      <c r="C61" s="100"/>
      <c r="D61" s="54"/>
      <c r="E61" s="5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">
      <c r="A62" s="1"/>
      <c r="B62" s="51"/>
      <c r="C62" s="51"/>
      <c r="D62" s="51"/>
      <c r="E62" s="5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4"/>
      <c r="C63" s="55"/>
      <c r="D63" s="55"/>
      <c r="E63" s="5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">
      <c r="A64" s="1"/>
      <c r="B64" s="94"/>
      <c r="C64" s="90"/>
      <c r="D64" s="90"/>
      <c r="E64" s="9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">
      <c r="A65" s="1"/>
      <c r="B65" s="94"/>
      <c r="C65" s="55"/>
      <c r="D65" s="95"/>
      <c r="E65" s="9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">
      <c r="A66" s="1"/>
      <c r="B66" s="94"/>
      <c r="C66" s="55"/>
      <c r="D66" s="96"/>
      <c r="E66" s="9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">
      <c r="A67" s="1"/>
      <c r="B67" s="94"/>
      <c r="C67" s="55"/>
      <c r="D67" s="96"/>
      <c r="E67" s="9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">
      <c r="A68" s="1"/>
      <c r="B68" s="94"/>
      <c r="C68" s="55"/>
      <c r="D68" s="97"/>
      <c r="E68" s="5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">
      <c r="A69" s="1"/>
      <c r="B69" s="94"/>
      <c r="C69" s="55"/>
      <c r="D69" s="98"/>
      <c r="E69" s="5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">
      <c r="A70" s="1"/>
      <c r="B70" s="94"/>
      <c r="C70" s="55"/>
      <c r="D70" s="99"/>
      <c r="E70" s="9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">
      <c r="A71" s="1"/>
      <c r="B71" s="94"/>
      <c r="C71" s="55"/>
      <c r="D71" s="98"/>
      <c r="E71" s="7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5">
      <c r="A72" s="1"/>
      <c r="B72" s="94"/>
      <c r="C72" s="100"/>
      <c r="D72" s="101"/>
      <c r="E72" s="10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">
      <c r="A73" s="1"/>
      <c r="B73" s="94"/>
      <c r="C73" s="55"/>
      <c r="D73" s="103"/>
      <c r="E73" s="5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">
      <c r="A74" s="1"/>
      <c r="B74" s="94"/>
      <c r="C74" s="55"/>
      <c r="D74" s="104"/>
      <c r="E74" s="5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5">
      <c r="A75" s="1"/>
      <c r="B75" s="94"/>
      <c r="C75" s="55"/>
      <c r="D75" s="105"/>
      <c r="E75" s="5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5">
      <c r="A76" s="1"/>
      <c r="B76" s="94"/>
      <c r="C76" s="100"/>
      <c r="D76" s="54"/>
      <c r="E76" s="5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</sheetData>
  <sheetProtection/>
  <mergeCells count="1">
    <mergeCell ref="C29:D29"/>
  </mergeCells>
  <printOptions/>
  <pageMargins left="0.75" right="0.75" top="1" bottom="1" header="0.5" footer="0.5"/>
  <pageSetup horizontalDpi="300" verticalDpi="300" orientation="portrait" scale="83" r:id="rId1"/>
  <ignoredErrors>
    <ignoredError sqref="D37 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user</cp:lastModifiedBy>
  <cp:lastPrinted>2005-08-07T21:37:44Z</cp:lastPrinted>
  <dcterms:created xsi:type="dcterms:W3CDTF">2001-12-07T19:03:15Z</dcterms:created>
  <dcterms:modified xsi:type="dcterms:W3CDTF">2013-02-25T20:42:01Z</dcterms:modified>
  <cp:category/>
  <cp:version/>
  <cp:contentType/>
  <cp:contentStatus/>
</cp:coreProperties>
</file>